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RICM\InformationCompliance\Requests\FOI\2018-Dest-Dec21\FOI10992\"/>
    </mc:Choice>
  </mc:AlternateContent>
  <bookViews>
    <workbookView xWindow="0" yWindow="0" windowWidth="21570" windowHeight="937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B17" i="1"/>
  <c r="D13" i="1"/>
  <c r="C13" i="1"/>
  <c r="B13" i="1"/>
  <c r="D11" i="1"/>
  <c r="D15" i="1" s="1"/>
  <c r="D19" i="1" s="1"/>
  <c r="C11" i="1"/>
  <c r="C15" i="1" s="1"/>
  <c r="C19" i="1" s="1"/>
  <c r="B11" i="1"/>
  <c r="B15" i="1" s="1"/>
  <c r="B19" i="1" s="1"/>
  <c r="D9" i="1"/>
  <c r="C9" i="1"/>
  <c r="B9" i="1"/>
  <c r="C7" i="1"/>
  <c r="B7" i="1"/>
  <c r="D6" i="1"/>
  <c r="C6" i="1"/>
  <c r="B6" i="1"/>
  <c r="D5" i="1"/>
  <c r="C5" i="1"/>
  <c r="B5" i="1"/>
  <c r="D4" i="1"/>
  <c r="C4" i="1"/>
  <c r="B4" i="1"/>
</calcChain>
</file>

<file path=xl/sharedStrings.xml><?xml version="1.0" encoding="utf-8"?>
<sst xmlns="http://schemas.openxmlformats.org/spreadsheetml/2006/main" count="15" uniqueCount="15">
  <si>
    <t>Answer based on 2016-2017 Actuals</t>
  </si>
  <si>
    <t>Allan Lodge Care Home 31093 &amp; 64747</t>
  </si>
  <si>
    <t>Strathendrick Care Home 31096 &amp; 64749</t>
  </si>
  <si>
    <t>Beech Gardens Car Home 31110 &amp;</t>
  </si>
  <si>
    <t>Employee Costs</t>
  </si>
  <si>
    <t>Property Costs</t>
  </si>
  <si>
    <t>Supplies &amp; Services</t>
  </si>
  <si>
    <t>Transport &amp; Plant</t>
  </si>
  <si>
    <t>Third Party Payments</t>
  </si>
  <si>
    <t>Capital Charges</t>
  </si>
  <si>
    <t>Total Expenditure</t>
  </si>
  <si>
    <t>SSP Charges</t>
  </si>
  <si>
    <t>Total Overall Costs</t>
  </si>
  <si>
    <t>Number of Beds</t>
  </si>
  <si>
    <t>Average Cost per Bed for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</si>
</sst>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\(#,##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ootha\AppData\Local\Microsoft\Windows\Temporary%20Internet%20Files\Content.Outlook\0IOVCP8L\FOI10992%20-%20Care%20Homes%20Cost%20per%20b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per Bed"/>
      <sheetName val="SSP Allocation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A8" sqref="A8"/>
    </sheetView>
  </sheetViews>
  <sheetFormatPr defaultRowHeight="15" x14ac:dyDescent="0.25"/>
  <cols>
    <col min="1" max="1" width="21" customWidth="1"/>
    <col min="2" max="2" width="12" customWidth="1"/>
    <col min="3" max="3" width="13.28515625" customWidth="1"/>
    <col min="4" max="4" width="13.140625" customWidth="1"/>
  </cols>
  <sheetData>
    <row r="1" spans="1:4" x14ac:dyDescent="0.25">
      <c r="B1" t="s">
        <v>0</v>
      </c>
    </row>
    <row r="3" spans="1:4" ht="90" x14ac:dyDescent="0.25">
      <c r="A3" s="1"/>
      <c r="B3" s="1" t="s">
        <v>1</v>
      </c>
      <c r="C3" s="1" t="s">
        <v>2</v>
      </c>
      <c r="D3" s="1" t="s">
        <v>3</v>
      </c>
    </row>
    <row r="4" spans="1:4" x14ac:dyDescent="0.25">
      <c r="A4" t="s">
        <v>4</v>
      </c>
      <c r="B4" s="2">
        <f>1404682.74</f>
        <v>1404682.74</v>
      </c>
      <c r="C4" s="2">
        <f>736844.7</f>
        <v>736844.7</v>
      </c>
      <c r="D4" s="2">
        <f>764452.32</f>
        <v>764452.32</v>
      </c>
    </row>
    <row r="5" spans="1:4" x14ac:dyDescent="0.25">
      <c r="A5" t="s">
        <v>5</v>
      </c>
      <c r="B5" s="2">
        <f>8069.33+23688.61</f>
        <v>31757.940000000002</v>
      </c>
      <c r="C5" s="2">
        <f>1473.15+18180.77</f>
        <v>19653.920000000002</v>
      </c>
      <c r="D5" s="2">
        <f>225.86</f>
        <v>225.86</v>
      </c>
    </row>
    <row r="6" spans="1:4" x14ac:dyDescent="0.25">
      <c r="A6" t="s">
        <v>6</v>
      </c>
      <c r="B6" s="2">
        <f>81779.11+387.1</f>
        <v>82166.210000000006</v>
      </c>
      <c r="C6" s="2">
        <f>39861.71+520.21</f>
        <v>40381.919999999998</v>
      </c>
      <c r="D6" s="2">
        <f>43652.87</f>
        <v>43652.87</v>
      </c>
    </row>
    <row r="7" spans="1:4" x14ac:dyDescent="0.25">
      <c r="A7" t="s">
        <v>7</v>
      </c>
      <c r="B7" s="2">
        <f>320.62</f>
        <v>320.62</v>
      </c>
      <c r="C7" s="2">
        <f>403.26</f>
        <v>403.26</v>
      </c>
      <c r="D7" s="2">
        <v>0</v>
      </c>
    </row>
    <row r="8" spans="1:4" x14ac:dyDescent="0.25">
      <c r="A8" t="s">
        <v>8</v>
      </c>
      <c r="B8" s="2">
        <v>0</v>
      </c>
      <c r="C8" s="2">
        <v>0</v>
      </c>
      <c r="D8" s="2">
        <v>0</v>
      </c>
    </row>
    <row r="9" spans="1:4" x14ac:dyDescent="0.25">
      <c r="A9" t="s">
        <v>9</v>
      </c>
      <c r="B9" s="2">
        <f>73386.44</f>
        <v>73386.44</v>
      </c>
      <c r="C9" s="2">
        <f>41448.18</f>
        <v>41448.18</v>
      </c>
      <c r="D9" s="2">
        <f>17734.8</f>
        <v>17734.8</v>
      </c>
    </row>
    <row r="10" spans="1:4" x14ac:dyDescent="0.25">
      <c r="B10" s="2"/>
      <c r="C10" s="2"/>
      <c r="D10" s="2"/>
    </row>
    <row r="11" spans="1:4" x14ac:dyDescent="0.25">
      <c r="A11" t="s">
        <v>10</v>
      </c>
      <c r="B11" s="2">
        <f>SUM(B4:B10)</f>
        <v>1592313.95</v>
      </c>
      <c r="C11" s="2">
        <f>SUM(C4:C10)</f>
        <v>838731.9800000001</v>
      </c>
      <c r="D11" s="2">
        <f>SUM(D4:D10)</f>
        <v>826065.85</v>
      </c>
    </row>
    <row r="12" spans="1:4" x14ac:dyDescent="0.25">
      <c r="B12" s="2"/>
      <c r="C12" s="2"/>
      <c r="D12" s="2"/>
    </row>
    <row r="13" spans="1:4" x14ac:dyDescent="0.25">
      <c r="A13" t="s">
        <v>11</v>
      </c>
      <c r="B13" s="2">
        <f>'[1]SSP Allocations'!G33</f>
        <v>0</v>
      </c>
      <c r="C13" s="2">
        <f>'[1]SSP Allocations'!G35</f>
        <v>0</v>
      </c>
      <c r="D13" s="2">
        <f>'[1]SSP Allocations'!G36</f>
        <v>0</v>
      </c>
    </row>
    <row r="14" spans="1:4" x14ac:dyDescent="0.25">
      <c r="B14" s="2"/>
      <c r="C14" s="2"/>
      <c r="D14" s="2"/>
    </row>
    <row r="15" spans="1:4" x14ac:dyDescent="0.25">
      <c r="A15" t="s">
        <v>12</v>
      </c>
      <c r="B15" s="2">
        <f>B11+B13</f>
        <v>1592313.95</v>
      </c>
      <c r="C15" s="2">
        <f t="shared" ref="C15:D15" si="0">C11+C13</f>
        <v>838731.9800000001</v>
      </c>
      <c r="D15" s="2">
        <f t="shared" si="0"/>
        <v>826065.85</v>
      </c>
    </row>
    <row r="17" spans="1:4" x14ac:dyDescent="0.25">
      <c r="A17" t="s">
        <v>13</v>
      </c>
      <c r="B17">
        <f>2+15+5</f>
        <v>22</v>
      </c>
      <c r="C17">
        <f>7+2+3</f>
        <v>12</v>
      </c>
      <c r="D17">
        <v>10</v>
      </c>
    </row>
    <row r="19" spans="1:4" x14ac:dyDescent="0.25">
      <c r="A19" t="s">
        <v>14</v>
      </c>
      <c r="B19" s="3">
        <f>B15/B17</f>
        <v>72377.906818181815</v>
      </c>
      <c r="C19" s="3">
        <f t="shared" ref="C19:D19" si="1">C15/C17</f>
        <v>69894.33166666668</v>
      </c>
      <c r="D19" s="3">
        <f t="shared" si="1"/>
        <v>82606.584999999992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Stirling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Booth</dc:creator>
  <cp:lastModifiedBy>Fiona Wilbraham</cp:lastModifiedBy>
  <dcterms:created xsi:type="dcterms:W3CDTF">2018-03-14T10:26:55Z</dcterms:created>
  <dcterms:modified xsi:type="dcterms:W3CDTF">2018-03-15T18:20:39Z</dcterms:modified>
</cp:coreProperties>
</file>