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nalytics Team\FOI\FOI Working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X20" i="1"/>
  <c r="W20" i="1"/>
  <c r="V20" i="1"/>
  <c r="T20" i="1"/>
  <c r="S20" i="1"/>
  <c r="R20" i="1"/>
  <c r="Q20" i="1"/>
  <c r="O20" i="1"/>
  <c r="N20" i="1"/>
  <c r="M20" i="1"/>
  <c r="L20" i="1"/>
  <c r="J20" i="1"/>
  <c r="I20" i="1"/>
  <c r="H20" i="1"/>
  <c r="E9" i="1" l="1"/>
  <c r="E6" i="1"/>
  <c r="E10" i="1"/>
  <c r="E7" i="1"/>
  <c r="E17" i="1"/>
  <c r="E16" i="1"/>
  <c r="AA8" i="1"/>
  <c r="AB8" i="1"/>
  <c r="AC8" i="1"/>
  <c r="AD8" i="1"/>
  <c r="AA6" i="1"/>
  <c r="AB6" i="1"/>
  <c r="AC6" i="1"/>
  <c r="AD6" i="1"/>
  <c r="AA9" i="1"/>
  <c r="AB9" i="1"/>
  <c r="AC9" i="1"/>
  <c r="AD9" i="1"/>
  <c r="AA12" i="1"/>
  <c r="AB12" i="1"/>
  <c r="AC12" i="1"/>
  <c r="AD12" i="1"/>
  <c r="AA13" i="1"/>
  <c r="AB13" i="1"/>
  <c r="AC13" i="1"/>
  <c r="AD13" i="1"/>
  <c r="AA14" i="1"/>
  <c r="AB14" i="1"/>
  <c r="AC14" i="1"/>
  <c r="AD14" i="1"/>
  <c r="AA15" i="1"/>
  <c r="AB15" i="1"/>
  <c r="AC15" i="1"/>
  <c r="AD15" i="1"/>
  <c r="AA7" i="1"/>
  <c r="AB7" i="1"/>
  <c r="AC7" i="1"/>
  <c r="AD7" i="1"/>
  <c r="AA10" i="1"/>
  <c r="AB10" i="1"/>
  <c r="AC10" i="1"/>
  <c r="AD10" i="1"/>
  <c r="AA18" i="1"/>
  <c r="AB18" i="1"/>
  <c r="AC18" i="1"/>
  <c r="AD18" i="1"/>
  <c r="AA16" i="1"/>
  <c r="AB16" i="1"/>
  <c r="AC16" i="1"/>
  <c r="AD16" i="1"/>
  <c r="AA17" i="1"/>
  <c r="AB17" i="1"/>
  <c r="AC17" i="1"/>
  <c r="AD17" i="1"/>
  <c r="AB11" i="1"/>
  <c r="AC11" i="1"/>
  <c r="AD11" i="1"/>
  <c r="AB20" i="1" l="1"/>
  <c r="AD20" i="1"/>
  <c r="AC20" i="1"/>
  <c r="G11" i="1"/>
  <c r="AA11" i="1" l="1"/>
  <c r="AA20" i="1" s="1"/>
  <c r="G20" i="1"/>
</calcChain>
</file>

<file path=xl/comments1.xml><?xml version="1.0" encoding="utf-8"?>
<comments xmlns="http://schemas.openxmlformats.org/spreadsheetml/2006/main">
  <authors>
    <author>Dawn Beveridge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YA0023, YA0034, YA0045, YA0056, YA0756, YA1636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YA0033, YA0044, YA0055, YA0066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YA0071, YA1268, YA1913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Beds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YA0032, YA0043, YA0054, YA0065, YA1635, YA2013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YA0020, YA0025, YA0036, YA0047, YA0058, YA1634, YA2014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YA0072, YA1914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YA0812, YA0813, YA0814, YA0815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YA0024, YA0035, YA0046, YA0057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YA0028, YA0039, YA0050, YA0061, YA0979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YA0008, YA0029, YA0040, YA0051, YA0062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Prohect Codes YA0030, YA0041, YA0052, YA0063, YA1196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YA0031, YA0042, YA0053, YA0064, YA1189, YA1279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Dawn Beveridge:</t>
        </r>
        <r>
          <rPr>
            <sz val="9"/>
            <color indexed="81"/>
            <rFont val="Tahoma"/>
            <family val="2"/>
          </rPr>
          <t xml:space="preserve">
Project Codes YA0070, YA1496, YA1497, YA1498, YA1499</t>
        </r>
      </text>
    </comment>
  </commentList>
</comments>
</file>

<file path=xl/sharedStrings.xml><?xml version="1.0" encoding="utf-8"?>
<sst xmlns="http://schemas.openxmlformats.org/spreadsheetml/2006/main" count="72" uniqueCount="49">
  <si>
    <t>Alan McLure House</t>
  </si>
  <si>
    <t>Jenny Gray House</t>
  </si>
  <si>
    <t>Ladywalk House &amp; Taylaughlan</t>
  </si>
  <si>
    <t>Matthew Fyfe Home</t>
  </si>
  <si>
    <t>Methilhaven Home</t>
  </si>
  <si>
    <t>North Eden Home</t>
  </si>
  <si>
    <t>South Parks Home</t>
  </si>
  <si>
    <t>Valley House</t>
  </si>
  <si>
    <t>Ostlers House (Kdy Care Home &amp; Village)</t>
  </si>
  <si>
    <t>Care Home</t>
  </si>
  <si>
    <t>Lindsay House (Lumphinnans)</t>
  </si>
  <si>
    <t>Napier House (Glenrothes)</t>
  </si>
  <si>
    <t>Appin House</t>
  </si>
  <si>
    <t>Raith Gates</t>
  </si>
  <si>
    <t>FAR Ref</t>
  </si>
  <si>
    <t>FAR001301</t>
  </si>
  <si>
    <t>FAR001306</t>
  </si>
  <si>
    <t>FAR000648</t>
  </si>
  <si>
    <t>FAR000649</t>
  </si>
  <si>
    <t>FAR000650</t>
  </si>
  <si>
    <t>FAR000652</t>
  </si>
  <si>
    <t>FAR000653</t>
  </si>
  <si>
    <t>FAR000654</t>
  </si>
  <si>
    <t>FAR000656</t>
  </si>
  <si>
    <t>FAR000657</t>
  </si>
  <si>
    <t>FAR001465</t>
  </si>
  <si>
    <t>FAR001403</t>
  </si>
  <si>
    <t>FAR001496</t>
  </si>
  <si>
    <t>Fit Out</t>
  </si>
  <si>
    <t>Renovate</t>
  </si>
  <si>
    <t>2014/15</t>
  </si>
  <si>
    <t>2015/16</t>
  </si>
  <si>
    <t>2016/17</t>
  </si>
  <si>
    <t>2017/18 (Actuals to Dec 2017)</t>
  </si>
  <si>
    <t>Cost of Sales</t>
  </si>
  <si>
    <t>Totals</t>
  </si>
  <si>
    <t xml:space="preserve">Land </t>
  </si>
  <si>
    <t>Value</t>
  </si>
  <si>
    <t>Closed</t>
  </si>
  <si>
    <t>Closed 2017</t>
  </si>
  <si>
    <t>Closing 2018</t>
  </si>
  <si>
    <t>Replaced by Napier House</t>
  </si>
  <si>
    <t>To be replaced by Lindsay House</t>
  </si>
  <si>
    <t>Opening 2018</t>
  </si>
  <si>
    <t>Opened 2017</t>
  </si>
  <si>
    <t>Replaced by Ostlers House</t>
  </si>
  <si>
    <t>Build</t>
  </si>
  <si>
    <t>£000</t>
  </si>
  <si>
    <t>FOI (20780)- Fife Council Care Homes (Q3)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</si>
</sst>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#,##0.00;[Red]\(#,##0.00\)"/>
    <numFmt numFmtId="165" formatCode="#,##0;[Red]\(#,##0\)"/>
    <numFmt numFmtId="166" formatCode="#,##0,;[Red]\(#,##0,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" fillId="0" borderId="0" xfId="0" applyFont="1"/>
    <xf numFmtId="0" fontId="0" fillId="0" borderId="0" xfId="0" applyAlignment="1"/>
    <xf numFmtId="0" fontId="0" fillId="2" borderId="2" xfId="0" applyFill="1" applyBorder="1"/>
    <xf numFmtId="0" fontId="1" fillId="2" borderId="2" xfId="0" applyFont="1" applyFill="1" applyBorder="1" applyAlignment="1">
      <alignment wrapText="1"/>
    </xf>
    <xf numFmtId="0" fontId="0" fillId="0" borderId="2" xfId="0" applyFill="1" applyBorder="1"/>
    <xf numFmtId="0" fontId="1" fillId="0" borderId="2" xfId="0" applyFont="1" applyFill="1" applyBorder="1" applyAlignment="1">
      <alignment wrapText="1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165" fontId="0" fillId="0" borderId="8" xfId="0" applyNumberFormat="1" applyBorder="1"/>
    <xf numFmtId="164" fontId="0" fillId="0" borderId="8" xfId="0" applyNumberFormat="1" applyBorder="1"/>
    <xf numFmtId="0" fontId="0" fillId="0" borderId="9" xfId="0" applyBorder="1"/>
    <xf numFmtId="0" fontId="6" fillId="2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Border="1" applyAlignment="1"/>
    <xf numFmtId="0" fontId="6" fillId="2" borderId="1" xfId="0" applyFont="1" applyFill="1" applyBorder="1" applyAlignment="1">
      <alignment wrapText="1"/>
    </xf>
    <xf numFmtId="166" fontId="7" fillId="2" borderId="2" xfId="0" applyNumberFormat="1" applyFont="1" applyFill="1" applyBorder="1"/>
    <xf numFmtId="166" fontId="7" fillId="2" borderId="3" xfId="0" applyNumberFormat="1" applyFont="1" applyFill="1" applyBorder="1"/>
    <xf numFmtId="166" fontId="7" fillId="0" borderId="2" xfId="0" applyNumberFormat="1" applyFont="1" applyBorder="1"/>
    <xf numFmtId="166" fontId="7" fillId="0" borderId="3" xfId="0" applyNumberFormat="1" applyFont="1" applyBorder="1"/>
    <xf numFmtId="165" fontId="7" fillId="0" borderId="2" xfId="0" applyNumberFormat="1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7" fillId="0" borderId="3" xfId="0" applyFont="1" applyBorder="1"/>
    <xf numFmtId="166" fontId="5" fillId="2" borderId="0" xfId="0" applyNumberFormat="1" applyFont="1" applyFill="1" applyBorder="1"/>
    <xf numFmtId="166" fontId="5" fillId="2" borderId="4" xfId="0" applyNumberFormat="1" applyFont="1" applyFill="1" applyBorder="1"/>
    <xf numFmtId="166" fontId="5" fillId="2" borderId="6" xfId="0" applyNumberFormat="1" applyFont="1" applyFill="1" applyBorder="1"/>
    <xf numFmtId="164" fontId="2" fillId="2" borderId="5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 wrapText="1"/>
    </xf>
    <xf numFmtId="164" fontId="0" fillId="0" borderId="5" xfId="0" applyNumberFormat="1" applyBorder="1"/>
    <xf numFmtId="164" fontId="0" fillId="0" borderId="0" xfId="0" applyNumberFormat="1" applyBorder="1"/>
    <xf numFmtId="164" fontId="0" fillId="0" borderId="13" xfId="0" applyNumberFormat="1" applyBorder="1"/>
    <xf numFmtId="166" fontId="7" fillId="2" borderId="1" xfId="0" applyNumberFormat="1" applyFont="1" applyFill="1" applyBorder="1"/>
    <xf numFmtId="166" fontId="7" fillId="0" borderId="1" xfId="0" applyNumberFormat="1" applyFont="1" applyBorder="1"/>
    <xf numFmtId="164" fontId="7" fillId="0" borderId="1" xfId="0" applyNumberFormat="1" applyFont="1" applyBorder="1"/>
    <xf numFmtId="164" fontId="7" fillId="0" borderId="3" xfId="0" applyNumberFormat="1" applyFont="1" applyBorder="1"/>
    <xf numFmtId="166" fontId="5" fillId="2" borderId="14" xfId="0" applyNumberFormat="1" applyFont="1" applyFill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0" xfId="0" applyBorder="1"/>
    <xf numFmtId="0" fontId="7" fillId="0" borderId="1" xfId="0" applyFont="1" applyBorder="1"/>
    <xf numFmtId="6" fontId="8" fillId="0" borderId="0" xfId="0" quotePrefix="1" applyNumberFormat="1" applyFont="1"/>
    <xf numFmtId="0" fontId="8" fillId="0" borderId="0" xfId="0" applyFont="1"/>
    <xf numFmtId="165" fontId="6" fillId="0" borderId="0" xfId="0" applyNumberFormat="1" applyFont="1" applyAlignment="1">
      <alignment horizontal="center"/>
    </xf>
    <xf numFmtId="166" fontId="7" fillId="2" borderId="7" xfId="0" applyNumberFormat="1" applyFont="1" applyFill="1" applyBorder="1"/>
    <xf numFmtId="166" fontId="7" fillId="2" borderId="8" xfId="0" applyNumberFormat="1" applyFont="1" applyFill="1" applyBorder="1"/>
    <xf numFmtId="166" fontId="7" fillId="2" borderId="9" xfId="0" applyNumberFormat="1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8" fillId="2" borderId="10" xfId="0" quotePrefix="1" applyNumberFormat="1" applyFont="1" applyFill="1" applyBorder="1" applyAlignment="1">
      <alignment horizontal="center"/>
    </xf>
    <xf numFmtId="164" fontId="8" fillId="2" borderId="11" xfId="0" quotePrefix="1" applyNumberFormat="1" applyFont="1" applyFill="1" applyBorder="1" applyAlignment="1">
      <alignment horizontal="center"/>
    </xf>
    <xf numFmtId="164" fontId="8" fillId="2" borderId="12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tabSelected="1" workbookViewId="0">
      <pane xSplit="4" ySplit="4" topLeftCell="E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28.42578125" customWidth="1"/>
    <col min="2" max="2" width="13.140625" bestFit="1" customWidth="1"/>
    <col min="3" max="3" width="16.5703125" customWidth="1"/>
    <col min="4" max="4" width="10.42578125" hidden="1" customWidth="1"/>
    <col min="5" max="5" width="9.140625" style="5" bestFit="1" customWidth="1"/>
    <col min="6" max="6" width="1.7109375" customWidth="1"/>
    <col min="7" max="7" width="9.140625" style="3" bestFit="1" customWidth="1"/>
    <col min="8" max="8" width="7" style="3" bestFit="1" customWidth="1"/>
    <col min="9" max="9" width="9.42578125" style="3" bestFit="1" customWidth="1"/>
    <col min="10" max="10" width="7.42578125" style="3" customWidth="1"/>
    <col min="11" max="11" width="1.7109375" customWidth="1"/>
    <col min="12" max="12" width="9.140625" style="3" bestFit="1" customWidth="1"/>
    <col min="13" max="13" width="7" style="3" bestFit="1" customWidth="1"/>
    <col min="14" max="14" width="9.42578125" style="3" bestFit="1" customWidth="1"/>
    <col min="15" max="15" width="7.85546875" style="3" customWidth="1"/>
    <col min="16" max="16" width="1.7109375" customWidth="1"/>
    <col min="17" max="17" width="9.140625" style="3" bestFit="1" customWidth="1"/>
    <col min="18" max="18" width="7" style="3" bestFit="1" customWidth="1"/>
    <col min="19" max="19" width="9.42578125" style="3" bestFit="1" customWidth="1"/>
    <col min="20" max="20" width="8.5703125" style="3" customWidth="1"/>
    <col min="21" max="21" width="1.7109375" customWidth="1"/>
    <col min="22" max="22" width="9.140625" style="3" bestFit="1" customWidth="1"/>
    <col min="23" max="23" width="7.5703125" style="3" bestFit="1" customWidth="1"/>
    <col min="24" max="24" width="9.42578125" style="3" bestFit="1" customWidth="1"/>
    <col min="25" max="25" width="9.28515625" style="3" customWidth="1"/>
    <col min="26" max="26" width="1.7109375" customWidth="1"/>
    <col min="27" max="27" width="9.140625" bestFit="1" customWidth="1"/>
    <col min="28" max="28" width="7.5703125" bestFit="1" customWidth="1"/>
    <col min="29" max="29" width="9.42578125" bestFit="1" customWidth="1"/>
    <col min="30" max="30" width="9" customWidth="1"/>
  </cols>
  <sheetData>
    <row r="1" spans="1:30" x14ac:dyDescent="0.25">
      <c r="A1" s="1" t="s">
        <v>48</v>
      </c>
      <c r="B1" s="1"/>
      <c r="C1" s="1"/>
      <c r="D1" s="1"/>
      <c r="E1" s="4"/>
      <c r="V1" s="47"/>
      <c r="W1" s="47"/>
      <c r="X1" s="47"/>
      <c r="Y1" s="47"/>
      <c r="AA1" s="56"/>
      <c r="AB1" s="56"/>
      <c r="AC1" s="56"/>
      <c r="AD1" s="56"/>
    </row>
    <row r="2" spans="1:30" x14ac:dyDescent="0.25">
      <c r="V2" s="47"/>
      <c r="W2" s="47"/>
      <c r="X2" s="47"/>
      <c r="Y2" s="47"/>
      <c r="AA2" s="56"/>
      <c r="AB2" s="56"/>
      <c r="AC2" s="56"/>
      <c r="AD2" s="56"/>
    </row>
    <row r="3" spans="1:30" s="59" customFormat="1" ht="18.75" x14ac:dyDescent="0.3">
      <c r="A3" s="58" t="s">
        <v>47</v>
      </c>
      <c r="E3" s="60" t="s">
        <v>36</v>
      </c>
      <c r="G3" s="67" t="s">
        <v>30</v>
      </c>
      <c r="H3" s="68"/>
      <c r="I3" s="68"/>
      <c r="J3" s="69"/>
      <c r="L3" s="67" t="s">
        <v>31</v>
      </c>
      <c r="M3" s="68"/>
      <c r="N3" s="68"/>
      <c r="O3" s="69"/>
      <c r="Q3" s="67" t="s">
        <v>32</v>
      </c>
      <c r="R3" s="68"/>
      <c r="S3" s="68"/>
      <c r="T3" s="69"/>
      <c r="V3" s="67" t="s">
        <v>33</v>
      </c>
      <c r="W3" s="68"/>
      <c r="X3" s="68"/>
      <c r="Y3" s="69"/>
      <c r="AA3" s="64" t="s">
        <v>35</v>
      </c>
      <c r="AB3" s="65"/>
      <c r="AC3" s="65"/>
      <c r="AD3" s="66"/>
    </row>
    <row r="4" spans="1:30" s="6" customFormat="1" ht="30" x14ac:dyDescent="0.25">
      <c r="A4" s="2" t="s">
        <v>9</v>
      </c>
      <c r="D4" s="7" t="s">
        <v>14</v>
      </c>
      <c r="E4" s="8" t="s">
        <v>37</v>
      </c>
      <c r="G4" s="43" t="s">
        <v>46</v>
      </c>
      <c r="H4" s="44" t="s">
        <v>28</v>
      </c>
      <c r="I4" s="44" t="s">
        <v>29</v>
      </c>
      <c r="J4" s="45" t="s">
        <v>34</v>
      </c>
      <c r="L4" s="43" t="s">
        <v>46</v>
      </c>
      <c r="M4" s="44" t="s">
        <v>28</v>
      </c>
      <c r="N4" s="44" t="s">
        <v>29</v>
      </c>
      <c r="O4" s="45" t="s">
        <v>34</v>
      </c>
      <c r="Q4" s="43" t="s">
        <v>46</v>
      </c>
      <c r="R4" s="44" t="s">
        <v>28</v>
      </c>
      <c r="S4" s="44" t="s">
        <v>29</v>
      </c>
      <c r="T4" s="45" t="s">
        <v>34</v>
      </c>
      <c r="V4" s="43" t="s">
        <v>46</v>
      </c>
      <c r="W4" s="44" t="s">
        <v>28</v>
      </c>
      <c r="X4" s="44" t="s">
        <v>29</v>
      </c>
      <c r="Y4" s="45" t="s">
        <v>34</v>
      </c>
      <c r="AA4" s="43" t="s">
        <v>46</v>
      </c>
      <c r="AB4" s="44" t="s">
        <v>28</v>
      </c>
      <c r="AC4" s="44" t="s">
        <v>29</v>
      </c>
      <c r="AD4" s="45" t="s">
        <v>34</v>
      </c>
    </row>
    <row r="5" spans="1:30" x14ac:dyDescent="0.25">
      <c r="A5" s="10"/>
      <c r="G5" s="46"/>
      <c r="H5" s="47"/>
      <c r="I5" s="47"/>
      <c r="J5" s="48"/>
      <c r="L5" s="46"/>
      <c r="M5" s="47"/>
      <c r="N5" s="47"/>
      <c r="O5" s="48"/>
      <c r="Q5" s="46"/>
      <c r="R5" s="47"/>
      <c r="S5" s="47"/>
      <c r="T5" s="48"/>
      <c r="V5" s="54"/>
      <c r="W5" s="26"/>
      <c r="X5" s="26"/>
      <c r="Y5" s="55"/>
      <c r="AA5" s="23"/>
      <c r="AB5" s="24"/>
      <c r="AC5" s="24"/>
      <c r="AD5" s="27"/>
    </row>
    <row r="6" spans="1:30" ht="30.75" x14ac:dyDescent="0.3">
      <c r="A6" s="28" t="s">
        <v>0</v>
      </c>
      <c r="B6" s="11" t="s">
        <v>39</v>
      </c>
      <c r="C6" s="12" t="s">
        <v>41</v>
      </c>
      <c r="D6" s="11" t="s">
        <v>17</v>
      </c>
      <c r="E6" s="32">
        <f>250000-250000</f>
        <v>0</v>
      </c>
      <c r="F6" s="32"/>
      <c r="G6" s="49">
        <v>0</v>
      </c>
      <c r="H6" s="32">
        <v>0</v>
      </c>
      <c r="I6" s="32">
        <v>872.92</v>
      </c>
      <c r="J6" s="33">
        <v>0</v>
      </c>
      <c r="K6" s="32"/>
      <c r="L6" s="49">
        <v>0</v>
      </c>
      <c r="M6" s="32">
        <v>0</v>
      </c>
      <c r="N6" s="32">
        <v>0</v>
      </c>
      <c r="O6" s="33">
        <v>0</v>
      </c>
      <c r="P6" s="32"/>
      <c r="Q6" s="49">
        <v>0</v>
      </c>
      <c r="R6" s="32">
        <v>0</v>
      </c>
      <c r="S6" s="32">
        <v>8779.64</v>
      </c>
      <c r="T6" s="33">
        <v>0</v>
      </c>
      <c r="U6" s="32"/>
      <c r="V6" s="61">
        <v>0</v>
      </c>
      <c r="W6" s="62">
        <v>0</v>
      </c>
      <c r="X6" s="62">
        <v>-1504.6</v>
      </c>
      <c r="Y6" s="63">
        <v>13935.59</v>
      </c>
      <c r="Z6" s="32"/>
      <c r="AA6" s="49">
        <f t="shared" ref="AA6:AD10" si="0">V6+Q6+L6+G6</f>
        <v>0</v>
      </c>
      <c r="AB6" s="32">
        <f t="shared" si="0"/>
        <v>0</v>
      </c>
      <c r="AC6" s="32">
        <f t="shared" si="0"/>
        <v>8147.9599999999991</v>
      </c>
      <c r="AD6" s="33">
        <f t="shared" si="0"/>
        <v>13935.59</v>
      </c>
    </row>
    <row r="7" spans="1:30" ht="30.75" x14ac:dyDescent="0.3">
      <c r="A7" s="29" t="s">
        <v>6</v>
      </c>
      <c r="B7" s="13" t="s">
        <v>39</v>
      </c>
      <c r="C7" s="14" t="s">
        <v>41</v>
      </c>
      <c r="D7" s="15" t="s">
        <v>23</v>
      </c>
      <c r="E7" s="34">
        <f>375000-375000</f>
        <v>0</v>
      </c>
      <c r="F7" s="34"/>
      <c r="G7" s="50">
        <v>0</v>
      </c>
      <c r="H7" s="34">
        <v>0</v>
      </c>
      <c r="I7" s="34">
        <v>11835.36</v>
      </c>
      <c r="J7" s="35">
        <v>0</v>
      </c>
      <c r="K7" s="34"/>
      <c r="L7" s="50">
        <v>0</v>
      </c>
      <c r="M7" s="34">
        <v>0</v>
      </c>
      <c r="N7" s="34">
        <v>3788.68</v>
      </c>
      <c r="O7" s="35">
        <v>0</v>
      </c>
      <c r="P7" s="34"/>
      <c r="Q7" s="50">
        <v>0</v>
      </c>
      <c r="R7" s="34">
        <v>0</v>
      </c>
      <c r="S7" s="34">
        <v>-3424.81</v>
      </c>
      <c r="T7" s="35">
        <v>0</v>
      </c>
      <c r="U7" s="34"/>
      <c r="V7" s="50">
        <v>0</v>
      </c>
      <c r="W7" s="34">
        <v>0</v>
      </c>
      <c r="X7" s="34">
        <v>3468.24</v>
      </c>
      <c r="Y7" s="35">
        <v>0</v>
      </c>
      <c r="Z7" s="34"/>
      <c r="AA7" s="50">
        <f t="shared" si="0"/>
        <v>0</v>
      </c>
      <c r="AB7" s="34">
        <f t="shared" si="0"/>
        <v>0</v>
      </c>
      <c r="AC7" s="34">
        <f t="shared" si="0"/>
        <v>15667.470000000001</v>
      </c>
      <c r="AD7" s="35">
        <f t="shared" si="0"/>
        <v>0</v>
      </c>
    </row>
    <row r="8" spans="1:30" ht="18.75" x14ac:dyDescent="0.3">
      <c r="A8" s="28" t="s">
        <v>11</v>
      </c>
      <c r="B8" s="11" t="s">
        <v>44</v>
      </c>
      <c r="C8" s="12"/>
      <c r="D8" s="11" t="s">
        <v>16</v>
      </c>
      <c r="E8" s="32">
        <v>100000</v>
      </c>
      <c r="F8" s="32"/>
      <c r="G8" s="49">
        <v>388650.62</v>
      </c>
      <c r="H8" s="32">
        <v>0</v>
      </c>
      <c r="I8" s="32">
        <v>0</v>
      </c>
      <c r="J8" s="33">
        <v>0</v>
      </c>
      <c r="K8" s="32"/>
      <c r="L8" s="49">
        <v>168727.07</v>
      </c>
      <c r="M8" s="32">
        <v>0</v>
      </c>
      <c r="N8" s="32">
        <v>0</v>
      </c>
      <c r="O8" s="33">
        <v>0</v>
      </c>
      <c r="P8" s="32"/>
      <c r="Q8" s="49">
        <v>3640870.84</v>
      </c>
      <c r="R8" s="32">
        <v>0</v>
      </c>
      <c r="S8" s="32">
        <v>0</v>
      </c>
      <c r="T8" s="33">
        <v>0</v>
      </c>
      <c r="U8" s="32"/>
      <c r="V8" s="49">
        <v>3075413.4</v>
      </c>
      <c r="W8" s="32">
        <v>126394.36</v>
      </c>
      <c r="X8" s="32">
        <v>0</v>
      </c>
      <c r="Y8" s="33">
        <v>0</v>
      </c>
      <c r="Z8" s="32"/>
      <c r="AA8" s="49">
        <f t="shared" si="0"/>
        <v>7273661.9300000006</v>
      </c>
      <c r="AB8" s="32">
        <f t="shared" si="0"/>
        <v>126394.36</v>
      </c>
      <c r="AC8" s="32">
        <f t="shared" si="0"/>
        <v>0</v>
      </c>
      <c r="AD8" s="33">
        <f t="shared" si="0"/>
        <v>0</v>
      </c>
    </row>
    <row r="9" spans="1:30" ht="30.75" x14ac:dyDescent="0.3">
      <c r="A9" s="29" t="s">
        <v>1</v>
      </c>
      <c r="B9" s="13" t="s">
        <v>40</v>
      </c>
      <c r="C9" s="14" t="s">
        <v>42</v>
      </c>
      <c r="D9" s="15" t="s">
        <v>18</v>
      </c>
      <c r="E9" s="34">
        <f>380000-380000</f>
        <v>0</v>
      </c>
      <c r="F9" s="34"/>
      <c r="G9" s="50">
        <v>0</v>
      </c>
      <c r="H9" s="34">
        <v>0</v>
      </c>
      <c r="I9" s="34">
        <v>20997.56</v>
      </c>
      <c r="J9" s="35">
        <v>0</v>
      </c>
      <c r="K9" s="34"/>
      <c r="L9" s="50">
        <v>0</v>
      </c>
      <c r="M9" s="34">
        <v>0</v>
      </c>
      <c r="N9" s="34">
        <v>173.9</v>
      </c>
      <c r="O9" s="35">
        <v>0</v>
      </c>
      <c r="P9" s="34"/>
      <c r="Q9" s="50">
        <v>0</v>
      </c>
      <c r="R9" s="34">
        <v>0</v>
      </c>
      <c r="S9" s="34">
        <v>1404.25</v>
      </c>
      <c r="T9" s="35">
        <v>0</v>
      </c>
      <c r="U9" s="34"/>
      <c r="V9" s="50">
        <v>0</v>
      </c>
      <c r="W9" s="34">
        <v>0</v>
      </c>
      <c r="X9" s="34">
        <v>0</v>
      </c>
      <c r="Y9" s="35">
        <v>2429.9299999999998</v>
      </c>
      <c r="Z9" s="34"/>
      <c r="AA9" s="50">
        <f t="shared" si="0"/>
        <v>0</v>
      </c>
      <c r="AB9" s="34">
        <f t="shared" si="0"/>
        <v>0</v>
      </c>
      <c r="AC9" s="34">
        <f t="shared" si="0"/>
        <v>22575.710000000003</v>
      </c>
      <c r="AD9" s="35">
        <f t="shared" si="0"/>
        <v>2429.9299999999998</v>
      </c>
    </row>
    <row r="10" spans="1:30" ht="30.75" x14ac:dyDescent="0.3">
      <c r="A10" s="28" t="s">
        <v>7</v>
      </c>
      <c r="B10" s="11" t="s">
        <v>40</v>
      </c>
      <c r="C10" s="12" t="s">
        <v>42</v>
      </c>
      <c r="D10" s="11" t="s">
        <v>24</v>
      </c>
      <c r="E10" s="32">
        <f>450000-450000</f>
        <v>0</v>
      </c>
      <c r="F10" s="32"/>
      <c r="G10" s="49">
        <v>0</v>
      </c>
      <c r="H10" s="32">
        <v>0</v>
      </c>
      <c r="I10" s="32">
        <v>1456.8</v>
      </c>
      <c r="J10" s="33">
        <v>0</v>
      </c>
      <c r="K10" s="32"/>
      <c r="L10" s="49">
        <v>0</v>
      </c>
      <c r="M10" s="32">
        <v>0</v>
      </c>
      <c r="N10" s="32">
        <v>0</v>
      </c>
      <c r="O10" s="33">
        <v>0</v>
      </c>
      <c r="P10" s="32"/>
      <c r="Q10" s="49">
        <v>0</v>
      </c>
      <c r="R10" s="32">
        <v>0</v>
      </c>
      <c r="S10" s="32">
        <v>1053.95</v>
      </c>
      <c r="T10" s="33">
        <v>0</v>
      </c>
      <c r="U10" s="32"/>
      <c r="V10" s="49">
        <v>0</v>
      </c>
      <c r="W10" s="32">
        <v>0</v>
      </c>
      <c r="X10" s="32">
        <v>3590</v>
      </c>
      <c r="Y10" s="33">
        <v>1972.28</v>
      </c>
      <c r="Z10" s="32"/>
      <c r="AA10" s="49">
        <f t="shared" si="0"/>
        <v>0</v>
      </c>
      <c r="AB10" s="32">
        <f t="shared" si="0"/>
        <v>0</v>
      </c>
      <c r="AC10" s="32">
        <f t="shared" si="0"/>
        <v>6100.75</v>
      </c>
      <c r="AD10" s="33">
        <f t="shared" si="0"/>
        <v>1972.28</v>
      </c>
    </row>
    <row r="11" spans="1:30" ht="18.75" x14ac:dyDescent="0.3">
      <c r="A11" s="30" t="s">
        <v>10</v>
      </c>
      <c r="B11" s="15" t="s">
        <v>43</v>
      </c>
      <c r="C11" s="16"/>
      <c r="D11" s="15" t="s">
        <v>15</v>
      </c>
      <c r="E11" s="34">
        <v>280000</v>
      </c>
      <c r="F11" s="34"/>
      <c r="G11" s="50">
        <f>505651.7</f>
        <v>505651.7</v>
      </c>
      <c r="H11" s="34">
        <v>0</v>
      </c>
      <c r="I11" s="34">
        <v>0</v>
      </c>
      <c r="J11" s="35">
        <v>0</v>
      </c>
      <c r="K11" s="34"/>
      <c r="L11" s="50">
        <v>469142.9</v>
      </c>
      <c r="M11" s="34">
        <v>0</v>
      </c>
      <c r="N11" s="34">
        <v>0</v>
      </c>
      <c r="O11" s="35">
        <v>0</v>
      </c>
      <c r="P11" s="34"/>
      <c r="Q11" s="50">
        <v>2464536.61</v>
      </c>
      <c r="R11" s="34">
        <v>0</v>
      </c>
      <c r="S11" s="34">
        <v>0</v>
      </c>
      <c r="T11" s="35">
        <v>0</v>
      </c>
      <c r="U11" s="34"/>
      <c r="V11" s="50">
        <v>3455745.47</v>
      </c>
      <c r="W11" s="34">
        <v>0</v>
      </c>
      <c r="X11" s="34">
        <v>0</v>
      </c>
      <c r="Y11" s="35">
        <v>0</v>
      </c>
      <c r="Z11" s="34"/>
      <c r="AA11" s="50">
        <f t="shared" ref="AA11:AA18" si="1">V11+Q11+L11+G11</f>
        <v>6895076.6800000006</v>
      </c>
      <c r="AB11" s="34">
        <f t="shared" ref="AB11:AD11" si="2">W11+R11+M11+H11</f>
        <v>0</v>
      </c>
      <c r="AC11" s="34">
        <f t="shared" si="2"/>
        <v>0</v>
      </c>
      <c r="AD11" s="35">
        <f t="shared" si="2"/>
        <v>0</v>
      </c>
    </row>
    <row r="12" spans="1:30" ht="18.75" x14ac:dyDescent="0.3">
      <c r="A12" s="28" t="s">
        <v>2</v>
      </c>
      <c r="B12" s="11"/>
      <c r="C12" s="12"/>
      <c r="D12" s="11" t="s">
        <v>19</v>
      </c>
      <c r="E12" s="32">
        <v>500000</v>
      </c>
      <c r="F12" s="32"/>
      <c r="G12" s="49">
        <v>0</v>
      </c>
      <c r="H12" s="32">
        <v>0</v>
      </c>
      <c r="I12" s="32">
        <v>85271.46</v>
      </c>
      <c r="J12" s="33">
        <v>0</v>
      </c>
      <c r="K12" s="32"/>
      <c r="L12" s="49">
        <v>0</v>
      </c>
      <c r="M12" s="32">
        <v>0</v>
      </c>
      <c r="N12" s="32">
        <v>80040.83</v>
      </c>
      <c r="O12" s="33">
        <v>0</v>
      </c>
      <c r="P12" s="32"/>
      <c r="Q12" s="49">
        <v>0</v>
      </c>
      <c r="R12" s="32">
        <v>0</v>
      </c>
      <c r="S12" s="32">
        <v>113126.7</v>
      </c>
      <c r="T12" s="33">
        <v>0</v>
      </c>
      <c r="U12" s="32"/>
      <c r="V12" s="49">
        <v>0</v>
      </c>
      <c r="W12" s="32">
        <v>0</v>
      </c>
      <c r="X12" s="32">
        <v>3600</v>
      </c>
      <c r="Y12" s="33">
        <v>0</v>
      </c>
      <c r="Z12" s="32"/>
      <c r="AA12" s="49">
        <f t="shared" si="1"/>
        <v>0</v>
      </c>
      <c r="AB12" s="32">
        <f t="shared" ref="AB12:AD18" si="3">W12+R12+M12+H12</f>
        <v>0</v>
      </c>
      <c r="AC12" s="32">
        <f t="shared" si="3"/>
        <v>282038.99</v>
      </c>
      <c r="AD12" s="33">
        <f t="shared" si="3"/>
        <v>0</v>
      </c>
    </row>
    <row r="13" spans="1:30" ht="18.75" x14ac:dyDescent="0.3">
      <c r="A13" s="29" t="s">
        <v>3</v>
      </c>
      <c r="B13" s="13"/>
      <c r="C13" s="14"/>
      <c r="D13" s="15" t="s">
        <v>20</v>
      </c>
      <c r="E13" s="34">
        <v>875000</v>
      </c>
      <c r="F13" s="34"/>
      <c r="G13" s="50">
        <v>0</v>
      </c>
      <c r="H13" s="34">
        <v>0</v>
      </c>
      <c r="I13" s="34">
        <v>180370.28</v>
      </c>
      <c r="J13" s="35">
        <v>0</v>
      </c>
      <c r="K13" s="34"/>
      <c r="L13" s="50">
        <v>0</v>
      </c>
      <c r="M13" s="34">
        <v>0</v>
      </c>
      <c r="N13" s="34">
        <v>239682.52</v>
      </c>
      <c r="O13" s="35">
        <v>0</v>
      </c>
      <c r="P13" s="34"/>
      <c r="Q13" s="50">
        <v>0</v>
      </c>
      <c r="R13" s="34">
        <v>0</v>
      </c>
      <c r="S13" s="34">
        <v>236059.79</v>
      </c>
      <c r="T13" s="35">
        <v>0</v>
      </c>
      <c r="U13" s="34"/>
      <c r="V13" s="50">
        <v>0</v>
      </c>
      <c r="W13" s="34">
        <v>0</v>
      </c>
      <c r="X13" s="34">
        <v>217247.9</v>
      </c>
      <c r="Y13" s="35">
        <v>0</v>
      </c>
      <c r="Z13" s="34"/>
      <c r="AA13" s="50">
        <f t="shared" si="1"/>
        <v>0</v>
      </c>
      <c r="AB13" s="34">
        <f t="shared" si="3"/>
        <v>0</v>
      </c>
      <c r="AC13" s="34">
        <f t="shared" si="3"/>
        <v>873360.49</v>
      </c>
      <c r="AD13" s="35">
        <f t="shared" si="3"/>
        <v>0</v>
      </c>
    </row>
    <row r="14" spans="1:30" ht="18.75" x14ac:dyDescent="0.3">
      <c r="A14" s="28" t="s">
        <v>4</v>
      </c>
      <c r="B14" s="11"/>
      <c r="C14" s="12"/>
      <c r="D14" s="11" t="s">
        <v>21</v>
      </c>
      <c r="E14" s="32">
        <v>725000</v>
      </c>
      <c r="F14" s="32"/>
      <c r="G14" s="49">
        <v>0</v>
      </c>
      <c r="H14" s="32">
        <v>0</v>
      </c>
      <c r="I14" s="32">
        <v>99742.24</v>
      </c>
      <c r="J14" s="33">
        <v>0</v>
      </c>
      <c r="K14" s="32"/>
      <c r="L14" s="49">
        <v>0</v>
      </c>
      <c r="M14" s="32">
        <v>0</v>
      </c>
      <c r="N14" s="32">
        <v>104426.68</v>
      </c>
      <c r="O14" s="33">
        <v>0</v>
      </c>
      <c r="P14" s="32"/>
      <c r="Q14" s="49">
        <v>0</v>
      </c>
      <c r="R14" s="32">
        <v>0</v>
      </c>
      <c r="S14" s="32">
        <v>52629.65</v>
      </c>
      <c r="T14" s="33">
        <v>0</v>
      </c>
      <c r="U14" s="32"/>
      <c r="V14" s="49">
        <v>0</v>
      </c>
      <c r="W14" s="32">
        <v>0</v>
      </c>
      <c r="X14" s="32">
        <v>3480.38</v>
      </c>
      <c r="Y14" s="33">
        <v>0</v>
      </c>
      <c r="Z14" s="32"/>
      <c r="AA14" s="49">
        <f t="shared" si="1"/>
        <v>0</v>
      </c>
      <c r="AB14" s="32">
        <f t="shared" si="3"/>
        <v>0</v>
      </c>
      <c r="AC14" s="32">
        <f t="shared" si="3"/>
        <v>260278.95</v>
      </c>
      <c r="AD14" s="33">
        <f t="shared" si="3"/>
        <v>0</v>
      </c>
    </row>
    <row r="15" spans="1:30" ht="18.75" x14ac:dyDescent="0.3">
      <c r="A15" s="29" t="s">
        <v>5</v>
      </c>
      <c r="B15" s="13"/>
      <c r="C15" s="14"/>
      <c r="D15" s="15" t="s">
        <v>22</v>
      </c>
      <c r="E15" s="34">
        <v>800000</v>
      </c>
      <c r="F15" s="34"/>
      <c r="G15" s="50">
        <v>0</v>
      </c>
      <c r="H15" s="34">
        <v>0</v>
      </c>
      <c r="I15" s="34">
        <v>63621.43</v>
      </c>
      <c r="J15" s="35">
        <v>0</v>
      </c>
      <c r="K15" s="34"/>
      <c r="L15" s="50">
        <v>0</v>
      </c>
      <c r="M15" s="34">
        <v>0</v>
      </c>
      <c r="N15" s="34">
        <v>15896.58</v>
      </c>
      <c r="O15" s="35">
        <v>0</v>
      </c>
      <c r="P15" s="34"/>
      <c r="Q15" s="50">
        <v>0</v>
      </c>
      <c r="R15" s="34">
        <v>0</v>
      </c>
      <c r="S15" s="34">
        <v>59765.36</v>
      </c>
      <c r="T15" s="35">
        <v>0</v>
      </c>
      <c r="U15" s="34"/>
      <c r="V15" s="50">
        <v>0</v>
      </c>
      <c r="W15" s="34">
        <v>0</v>
      </c>
      <c r="X15" s="34">
        <v>7082.33</v>
      </c>
      <c r="Y15" s="35">
        <v>0</v>
      </c>
      <c r="Z15" s="34"/>
      <c r="AA15" s="50">
        <f t="shared" si="1"/>
        <v>0</v>
      </c>
      <c r="AB15" s="34">
        <f t="shared" si="3"/>
        <v>0</v>
      </c>
      <c r="AC15" s="34">
        <f t="shared" si="3"/>
        <v>146365.70000000001</v>
      </c>
      <c r="AD15" s="35">
        <f t="shared" si="3"/>
        <v>0</v>
      </c>
    </row>
    <row r="16" spans="1:30" ht="30.75" x14ac:dyDescent="0.3">
      <c r="A16" s="28" t="s">
        <v>12</v>
      </c>
      <c r="B16" s="11" t="s">
        <v>38</v>
      </c>
      <c r="C16" s="12" t="s">
        <v>45</v>
      </c>
      <c r="D16" s="11" t="s">
        <v>26</v>
      </c>
      <c r="E16" s="32">
        <f>145875-145875</f>
        <v>0</v>
      </c>
      <c r="F16" s="32"/>
      <c r="G16" s="49">
        <v>0</v>
      </c>
      <c r="H16" s="32">
        <v>0</v>
      </c>
      <c r="I16" s="32">
        <v>6939.26</v>
      </c>
      <c r="J16" s="33">
        <v>112.12</v>
      </c>
      <c r="K16" s="32"/>
      <c r="L16" s="49">
        <v>0</v>
      </c>
      <c r="M16" s="32">
        <v>0</v>
      </c>
      <c r="N16" s="32">
        <v>0</v>
      </c>
      <c r="O16" s="33">
        <v>8550.83</v>
      </c>
      <c r="P16" s="32"/>
      <c r="Q16" s="49">
        <v>0</v>
      </c>
      <c r="R16" s="32">
        <v>0</v>
      </c>
      <c r="S16" s="32">
        <v>0</v>
      </c>
      <c r="T16" s="33">
        <v>59768.85</v>
      </c>
      <c r="U16" s="32"/>
      <c r="V16" s="49">
        <v>0</v>
      </c>
      <c r="W16" s="32">
        <v>0</v>
      </c>
      <c r="X16" s="32">
        <v>0</v>
      </c>
      <c r="Y16" s="33">
        <v>8155.35</v>
      </c>
      <c r="Z16" s="32"/>
      <c r="AA16" s="49">
        <f t="shared" si="1"/>
        <v>0</v>
      </c>
      <c r="AB16" s="32">
        <f t="shared" si="3"/>
        <v>0</v>
      </c>
      <c r="AC16" s="32">
        <f t="shared" si="3"/>
        <v>6939.26</v>
      </c>
      <c r="AD16" s="33">
        <f t="shared" si="3"/>
        <v>76587.149999999994</v>
      </c>
    </row>
    <row r="17" spans="1:30" ht="30.75" x14ac:dyDescent="0.3">
      <c r="A17" s="30" t="s">
        <v>13</v>
      </c>
      <c r="B17" s="15" t="s">
        <v>38</v>
      </c>
      <c r="C17" s="16" t="s">
        <v>45</v>
      </c>
      <c r="D17" s="15" t="s">
        <v>27</v>
      </c>
      <c r="E17" s="34">
        <f>1150000-1150000</f>
        <v>0</v>
      </c>
      <c r="F17" s="34"/>
      <c r="G17" s="50">
        <v>0</v>
      </c>
      <c r="H17" s="34">
        <v>0</v>
      </c>
      <c r="I17" s="34">
        <v>3858.34</v>
      </c>
      <c r="J17" s="35">
        <v>0</v>
      </c>
      <c r="K17" s="34"/>
      <c r="L17" s="50">
        <v>0</v>
      </c>
      <c r="M17" s="34">
        <v>0</v>
      </c>
      <c r="N17" s="34">
        <v>55</v>
      </c>
      <c r="O17" s="35">
        <v>13486.35</v>
      </c>
      <c r="P17" s="34"/>
      <c r="Q17" s="50">
        <v>0</v>
      </c>
      <c r="R17" s="34">
        <v>0</v>
      </c>
      <c r="S17" s="34">
        <v>0</v>
      </c>
      <c r="T17" s="35">
        <v>72707.77</v>
      </c>
      <c r="U17" s="34"/>
      <c r="V17" s="50">
        <v>0</v>
      </c>
      <c r="W17" s="34">
        <v>0</v>
      </c>
      <c r="X17" s="34">
        <v>0</v>
      </c>
      <c r="Y17" s="35">
        <v>-1181.7</v>
      </c>
      <c r="Z17" s="34"/>
      <c r="AA17" s="50">
        <f t="shared" si="1"/>
        <v>0</v>
      </c>
      <c r="AB17" s="34">
        <f t="shared" si="3"/>
        <v>0</v>
      </c>
      <c r="AC17" s="34">
        <f t="shared" si="3"/>
        <v>3913.34</v>
      </c>
      <c r="AD17" s="35">
        <f t="shared" si="3"/>
        <v>85012.420000000013</v>
      </c>
    </row>
    <row r="18" spans="1:30" ht="37.5" x14ac:dyDescent="0.3">
      <c r="A18" s="31" t="s">
        <v>8</v>
      </c>
      <c r="B18" s="11"/>
      <c r="C18" s="17"/>
      <c r="D18" s="11" t="s">
        <v>25</v>
      </c>
      <c r="E18" s="32">
        <v>300000</v>
      </c>
      <c r="F18" s="32"/>
      <c r="G18" s="49">
        <v>3686321.85</v>
      </c>
      <c r="H18" s="32">
        <v>0</v>
      </c>
      <c r="I18" s="32">
        <v>0</v>
      </c>
      <c r="J18" s="33">
        <v>0</v>
      </c>
      <c r="K18" s="32"/>
      <c r="L18" s="49">
        <v>1473802.92</v>
      </c>
      <c r="M18" s="32">
        <v>0</v>
      </c>
      <c r="N18" s="32">
        <v>0</v>
      </c>
      <c r="O18" s="33">
        <v>0</v>
      </c>
      <c r="P18" s="32"/>
      <c r="Q18" s="49">
        <v>135936.78</v>
      </c>
      <c r="R18" s="32">
        <v>0</v>
      </c>
      <c r="S18" s="32">
        <v>5772.94</v>
      </c>
      <c r="T18" s="33">
        <v>0</v>
      </c>
      <c r="U18" s="32"/>
      <c r="V18" s="49">
        <v>20041.75</v>
      </c>
      <c r="W18" s="32">
        <v>0</v>
      </c>
      <c r="X18" s="32">
        <v>34479.06</v>
      </c>
      <c r="Y18" s="33">
        <v>0</v>
      </c>
      <c r="Z18" s="32"/>
      <c r="AA18" s="49">
        <f t="shared" si="1"/>
        <v>5316103.3</v>
      </c>
      <c r="AB18" s="32">
        <f t="shared" si="3"/>
        <v>0</v>
      </c>
      <c r="AC18" s="32">
        <f t="shared" si="3"/>
        <v>40252</v>
      </c>
      <c r="AD18" s="33">
        <f t="shared" si="3"/>
        <v>0</v>
      </c>
    </row>
    <row r="19" spans="1:30" ht="15.75" x14ac:dyDescent="0.25">
      <c r="A19" s="18"/>
      <c r="B19" s="15"/>
      <c r="C19" s="19"/>
      <c r="D19" s="15"/>
      <c r="E19" s="36"/>
      <c r="F19" s="37"/>
      <c r="G19" s="51"/>
      <c r="H19" s="38"/>
      <c r="I19" s="38"/>
      <c r="J19" s="52"/>
      <c r="K19" s="37"/>
      <c r="L19" s="51"/>
      <c r="M19" s="38"/>
      <c r="N19" s="38"/>
      <c r="O19" s="52"/>
      <c r="P19" s="37"/>
      <c r="Q19" s="51"/>
      <c r="R19" s="38"/>
      <c r="S19" s="38"/>
      <c r="T19" s="52"/>
      <c r="U19" s="37"/>
      <c r="V19" s="51"/>
      <c r="W19" s="38"/>
      <c r="X19" s="38"/>
      <c r="Y19" s="52"/>
      <c r="Z19" s="37"/>
      <c r="AA19" s="57"/>
      <c r="AB19" s="37"/>
      <c r="AC19" s="37"/>
      <c r="AD19" s="39"/>
    </row>
    <row r="20" spans="1:30" s="9" customFormat="1" ht="16.5" thickBot="1" x14ac:dyDescent="0.3">
      <c r="A20" s="20" t="s">
        <v>35</v>
      </c>
      <c r="B20" s="21"/>
      <c r="C20" s="22"/>
      <c r="D20" s="21"/>
      <c r="E20" s="40"/>
      <c r="F20" s="40"/>
      <c r="G20" s="53">
        <f>SUM(G6:G19)</f>
        <v>4580624.17</v>
      </c>
      <c r="H20" s="41">
        <f>SUM(H6:H19)</f>
        <v>0</v>
      </c>
      <c r="I20" s="41">
        <f>SUM(I6:I19)</f>
        <v>474965.65</v>
      </c>
      <c r="J20" s="42">
        <f>SUM(J6:J19)</f>
        <v>112.12</v>
      </c>
      <c r="K20" s="40"/>
      <c r="L20" s="53">
        <f>SUM(L6:L19)</f>
        <v>2111672.8899999997</v>
      </c>
      <c r="M20" s="41">
        <f>SUM(M6:M19)</f>
        <v>0</v>
      </c>
      <c r="N20" s="41">
        <f>SUM(N6:N19)</f>
        <v>444064.19</v>
      </c>
      <c r="O20" s="42">
        <f>SUM(O6:O19)</f>
        <v>22037.18</v>
      </c>
      <c r="P20" s="40"/>
      <c r="Q20" s="53">
        <f>SUM(Q6:Q19)</f>
        <v>6241344.2299999995</v>
      </c>
      <c r="R20" s="41">
        <f>SUM(R6:R19)</f>
        <v>0</v>
      </c>
      <c r="S20" s="41">
        <f>SUM(S6:S19)</f>
        <v>475167.47000000003</v>
      </c>
      <c r="T20" s="42">
        <f>SUM(T6:T19)</f>
        <v>132476.62</v>
      </c>
      <c r="U20" s="40"/>
      <c r="V20" s="53">
        <f>SUM(V6:V19)</f>
        <v>6551200.6200000001</v>
      </c>
      <c r="W20" s="41">
        <f>SUM(W6:W19)</f>
        <v>126394.36</v>
      </c>
      <c r="X20" s="41">
        <f>SUM(X6:X19)</f>
        <v>271443.30999999994</v>
      </c>
      <c r="Y20" s="42">
        <f>SUM(Y6:Y19)</f>
        <v>25311.45</v>
      </c>
      <c r="Z20" s="40"/>
      <c r="AA20" s="53">
        <f>SUM(AA6:AA19)</f>
        <v>19484841.91</v>
      </c>
      <c r="AB20" s="41">
        <f>SUM(AB6:AB19)</f>
        <v>126394.36</v>
      </c>
      <c r="AC20" s="41">
        <f>SUM(AC6:AC19)</f>
        <v>1665640.62</v>
      </c>
      <c r="AD20" s="42">
        <f>SUM(AD6:AD19)</f>
        <v>179937.37</v>
      </c>
    </row>
    <row r="21" spans="1:30" ht="15.75" thickTop="1" x14ac:dyDescent="0.25">
      <c r="A21" s="23"/>
      <c r="B21" s="24"/>
      <c r="C21" s="24"/>
      <c r="D21" s="24"/>
      <c r="E21" s="25"/>
      <c r="F21" s="24"/>
      <c r="G21" s="54"/>
      <c r="H21" s="26"/>
      <c r="I21" s="26"/>
      <c r="J21" s="55"/>
      <c r="K21" s="24"/>
      <c r="L21" s="54"/>
      <c r="M21" s="26"/>
      <c r="N21" s="26"/>
      <c r="O21" s="55"/>
      <c r="P21" s="24"/>
      <c r="Q21" s="54"/>
      <c r="R21" s="26"/>
      <c r="S21" s="26"/>
      <c r="T21" s="55"/>
      <c r="U21" s="24"/>
      <c r="V21" s="54"/>
      <c r="W21" s="26"/>
      <c r="X21" s="26"/>
      <c r="Y21" s="55"/>
      <c r="Z21" s="24"/>
      <c r="AA21" s="23"/>
      <c r="AB21" s="24"/>
      <c r="AC21" s="24"/>
      <c r="AD21" s="27"/>
    </row>
  </sheetData>
  <mergeCells count="5">
    <mergeCell ref="AA3:AD3"/>
    <mergeCell ref="G3:J3"/>
    <mergeCell ref="L3:O3"/>
    <mergeCell ref="Q3:T3"/>
    <mergeCell ref="V3:Y3"/>
  </mergeCells>
  <pageMargins left="0.25" right="0.25" top="0.75" bottom="0.75" header="0.3" footer="0.3"/>
  <pageSetup paperSize="9" scale="57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Fife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Beveridge</dc:creator>
  <cp:lastModifiedBy>Marcus Croy</cp:lastModifiedBy>
  <cp:lastPrinted>2018-03-07T17:18:44Z</cp:lastPrinted>
  <dcterms:created xsi:type="dcterms:W3CDTF">2018-02-27T07:39:25Z</dcterms:created>
  <dcterms:modified xsi:type="dcterms:W3CDTF">2018-03-08T16:36:25Z</dcterms:modified>
</cp:coreProperties>
</file>